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8B412D5-AE1A-4685-8CC5-9964866F07A2}" xr6:coauthVersionLast="47" xr6:coauthVersionMax="47" xr10:uidLastSave="{00000000-0000-0000-0000-000000000000}"/>
  <bookViews>
    <workbookView xWindow="25080" yWindow="-120" windowWidth="24240" windowHeight="13140" xr2:uid="{00000000-000D-0000-FFFF-FFFF00000000}"/>
  </bookViews>
  <sheets>
    <sheet name="Прил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8" i="2" l="1"/>
  <c r="A17" i="2"/>
  <c r="N13" i="2" l="1"/>
  <c r="M13" i="2"/>
  <c r="L13" i="2"/>
  <c r="K13" i="2"/>
  <c r="J13" i="2"/>
  <c r="I13" i="2"/>
  <c r="H13" i="2"/>
  <c r="G13" i="2"/>
  <c r="F13" i="2"/>
  <c r="E13" i="2"/>
  <c r="D13" i="2"/>
  <c r="C13" i="2"/>
  <c r="N12" i="2"/>
  <c r="M12" i="2"/>
  <c r="L12" i="2"/>
  <c r="K12" i="2"/>
  <c r="J12" i="2"/>
  <c r="I12" i="2"/>
  <c r="H12" i="2"/>
  <c r="G12" i="2"/>
  <c r="F12" i="2"/>
  <c r="E12" i="2"/>
  <c r="D12" i="2"/>
  <c r="C12" i="2"/>
  <c r="I11" i="2"/>
  <c r="C11" i="2"/>
  <c r="K14" i="2" l="1"/>
  <c r="M14" i="2"/>
  <c r="N14" i="2"/>
  <c r="L14" i="2"/>
  <c r="I14" i="2"/>
  <c r="F14" i="2"/>
  <c r="G14" i="2"/>
  <c r="J14" i="2"/>
  <c r="E14" i="2"/>
  <c r="H14" i="2"/>
  <c r="D14" i="2"/>
  <c r="C14" i="2"/>
  <c r="C15" i="2" s="1"/>
</calcChain>
</file>

<file path=xl/sharedStrings.xml><?xml version="1.0" encoding="utf-8"?>
<sst xmlns="http://schemas.openxmlformats.org/spreadsheetml/2006/main" count="32" uniqueCount="26">
  <si>
    <t>Январь</t>
  </si>
  <si>
    <t xml:space="preserve">Февраль 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</si>
  <si>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</si>
  <si>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</si>
  <si>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</si>
  <si>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</si>
  <si>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</si>
  <si>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</si>
  <si>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</si>
  <si>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</si>
  <si>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</si>
  <si>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</si>
  <si>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 приём показаний за 6 мес.</t>
  </si>
  <si>
    <t xml:space="preserve">Количество ИПУ электроэнергии контрольные проверки  шт./мес. </t>
  </si>
  <si>
    <t>ИТОГО ИПУ ЭЭ КП за 6 мес.</t>
  </si>
  <si>
    <t>ИТОГО ИПУ ГВС, ХВС КП за 6 мес.</t>
  </si>
  <si>
    <t>Приём и ввод показаний ИПУ от населения, шт./мес.</t>
  </si>
  <si>
    <t>Контрольные проверки (47 руб./1 ед. ИПУ)</t>
  </si>
  <si>
    <t>Приём показаний (14 руб./ 1 показание)</t>
  </si>
  <si>
    <t xml:space="preserve">Количество ИПУ гвс/хвс, контрольные проверки шт./мес. </t>
  </si>
  <si>
    <t>Стоимость договора, руб. с НДС</t>
  </si>
  <si>
    <t>Таблица-1. Расчёт цены договора</t>
  </si>
  <si>
    <t>Цена за единицу, руб. с НДС</t>
  </si>
  <si>
    <t>Участник закупки корректирует в сторону уменьшения данные в колонке "Цена за единицу, руб. с НДС", итоговая цена договора пересчитывается автоматически. Значения могут быть дробными до 2 знаков после запятой (копейки).</t>
  </si>
  <si>
    <t>-</t>
  </si>
  <si>
    <t>Контрольные проверки + прием показаний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</si>
</sst>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" fontId="0" fillId="0" borderId="8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3" fontId="0" fillId="2" borderId="7" xfId="0" applyNumberFormat="1" applyFill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7" xfId="0" applyNumberFormat="1" applyBorder="1" applyAlignment="1">
      <alignment horizontal="center" vertical="center"/>
    </xf>
    <xf numFmtId="4" fontId="0" fillId="0" borderId="18" xfId="0" applyNumberFormat="1" applyBorder="1" applyAlignment="1">
      <alignment horizontal="center" vertical="center"/>
    </xf>
    <xf numFmtId="3" fontId="0" fillId="3" borderId="11" xfId="0" applyNumberFormat="1" applyFill="1" applyBorder="1" applyAlignment="1">
      <alignment horizontal="center"/>
    </xf>
    <xf numFmtId="3" fontId="0" fillId="3" borderId="19" xfId="0" applyNumberFormat="1" applyFill="1" applyBorder="1" applyAlignment="1">
      <alignment horizontal="center"/>
    </xf>
    <xf numFmtId="0" fontId="0" fillId="5" borderId="21" xfId="0" applyFill="1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/>
    </xf>
    <xf numFmtId="3" fontId="0" fillId="3" borderId="22" xfId="0" applyNumberFormat="1" applyFill="1" applyBorder="1" applyAlignment="1">
      <alignment horizontal="center"/>
    </xf>
    <xf numFmtId="4" fontId="0" fillId="0" borderId="23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0" fontId="0" fillId="0" borderId="25" xfId="0" applyBorder="1"/>
    <xf numFmtId="0" fontId="1" fillId="5" borderId="25" xfId="0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/>
    </xf>
    <xf numFmtId="0" fontId="1" fillId="3" borderId="28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/>
    </xf>
    <xf numFmtId="0" fontId="0" fillId="0" borderId="26" xfId="0" applyBorder="1" applyAlignment="1">
      <alignment horizontal="left" vertical="center"/>
    </xf>
    <xf numFmtId="0" fontId="1" fillId="4" borderId="29" xfId="0" applyFont="1" applyFill="1" applyBorder="1" applyAlignment="1">
      <alignment horizontal="left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5" borderId="29" xfId="0" applyFont="1" applyFill="1" applyBorder="1" applyAlignment="1">
      <alignment horizontal="center"/>
    </xf>
    <xf numFmtId="0" fontId="1" fillId="2" borderId="29" xfId="0" applyFont="1" applyFill="1" applyBorder="1" applyAlignment="1">
      <alignment horizontal="center"/>
    </xf>
    <xf numFmtId="0" fontId="1" fillId="3" borderId="29" xfId="0" applyFont="1" applyFill="1" applyBorder="1" applyAlignment="1">
      <alignment horizontal="center"/>
    </xf>
    <xf numFmtId="0" fontId="0" fillId="0" borderId="27" xfId="0" applyBorder="1" applyAlignment="1">
      <alignment horizontal="left" vertical="center"/>
    </xf>
    <xf numFmtId="0" fontId="0" fillId="0" borderId="25" xfId="0" applyBorder="1" applyAlignment="1">
      <alignment wrapText="1"/>
    </xf>
    <xf numFmtId="0" fontId="1" fillId="5" borderId="3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6" borderId="25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4" borderId="29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/>
    </xf>
    <xf numFmtId="3" fontId="1" fillId="2" borderId="21" xfId="0" applyNumberFormat="1" applyFont="1" applyFill="1" applyBorder="1" applyAlignment="1">
      <alignment horizontal="center"/>
    </xf>
    <xf numFmtId="3" fontId="1" fillId="2" borderId="6" xfId="0" applyNumberFormat="1" applyFont="1" applyFill="1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3" fontId="1" fillId="2" borderId="5" xfId="0" applyNumberFormat="1" applyFont="1" applyFill="1" applyBorder="1" applyAlignment="1">
      <alignment horizontal="center"/>
    </xf>
    <xf numFmtId="3" fontId="1" fillId="3" borderId="13" xfId="0" applyNumberFormat="1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3" fontId="1" fillId="3" borderId="12" xfId="0" applyNumberFormat="1" applyFont="1" applyFill="1" applyBorder="1" applyAlignment="1">
      <alignment horizontal="center"/>
    </xf>
    <xf numFmtId="4" fontId="2" fillId="4" borderId="9" xfId="0" applyNumberFormat="1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3" fontId="1" fillId="5" borderId="21" xfId="0" applyNumberFormat="1" applyFont="1" applyFill="1" applyBorder="1" applyAlignment="1">
      <alignment horizontal="center"/>
    </xf>
    <xf numFmtId="3" fontId="1" fillId="5" borderId="6" xfId="0" applyNumberFormat="1" applyFont="1" applyFill="1" applyBorder="1" applyAlignment="1">
      <alignment horizontal="center"/>
    </xf>
    <xf numFmtId="3" fontId="1" fillId="5" borderId="7" xfId="0" applyNumberFormat="1" applyFont="1" applyFill="1" applyBorder="1" applyAlignment="1">
      <alignment horizontal="center"/>
    </xf>
    <xf numFmtId="3" fontId="1" fillId="5" borderId="5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8"/>
  <sheetViews>
    <sheetView tabSelected="1" workbookViewId="0">
      <selection sqref="A1:N1"/>
    </sheetView>
  </sheetViews>
  <sheetFormatPr defaultRowHeight="15" x14ac:dyDescent="0.25"/>
  <cols>
    <col min="1" max="1" width="49.42578125" customWidth="1"/>
    <col min="2" max="2" width="17.140625" customWidth="1"/>
    <col min="3" max="14" width="10.28515625" customWidth="1"/>
  </cols>
  <sheetData>
    <row r="1" spans="1:16" ht="15.75" x14ac:dyDescent="0.25">
      <c r="A1" s="66" t="s">
        <v>21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</row>
    <row r="2" spans="1:16" x14ac:dyDescent="0.25">
      <c r="M2" s="50"/>
      <c r="N2" s="50"/>
    </row>
    <row r="3" spans="1:16" ht="40.5" customHeight="1" x14ac:dyDescent="0.25">
      <c r="A3" s="67" t="s">
        <v>23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6" ht="15.75" thickBot="1" x14ac:dyDescent="0.3"/>
    <row r="5" spans="1:16" ht="33" customHeight="1" thickBot="1" x14ac:dyDescent="0.3">
      <c r="A5" s="24"/>
      <c r="B5" s="41" t="s">
        <v>22</v>
      </c>
      <c r="C5" s="33" t="s">
        <v>0</v>
      </c>
      <c r="D5" s="34" t="s">
        <v>1</v>
      </c>
      <c r="E5" s="34" t="s">
        <v>2</v>
      </c>
      <c r="F5" s="34" t="s">
        <v>3</v>
      </c>
      <c r="G5" s="34" t="s">
        <v>4</v>
      </c>
      <c r="H5" s="35" t="s">
        <v>5</v>
      </c>
      <c r="I5" s="36" t="s">
        <v>6</v>
      </c>
      <c r="J5" s="34" t="s">
        <v>7</v>
      </c>
      <c r="K5" s="34" t="s">
        <v>8</v>
      </c>
      <c r="L5" s="34" t="s">
        <v>9</v>
      </c>
      <c r="M5" s="34" t="s">
        <v>10</v>
      </c>
      <c r="N5" s="35" t="s">
        <v>11</v>
      </c>
    </row>
    <row r="6" spans="1:16" ht="48.6" customHeight="1" thickBot="1" x14ac:dyDescent="0.3">
      <c r="A6" s="25" t="s">
        <v>13</v>
      </c>
      <c r="B6" s="42" t="s">
        <v>24</v>
      </c>
      <c r="C6" s="18">
        <v>4000</v>
      </c>
      <c r="D6" s="4">
        <v>4530</v>
      </c>
      <c r="E6" s="4">
        <v>4930</v>
      </c>
      <c r="F6" s="4">
        <v>4630</v>
      </c>
      <c r="G6" s="4">
        <v>4530</v>
      </c>
      <c r="H6" s="5">
        <v>4530</v>
      </c>
      <c r="I6" s="3">
        <v>4626</v>
      </c>
      <c r="J6" s="4">
        <v>4530</v>
      </c>
      <c r="K6" s="4">
        <v>4530</v>
      </c>
      <c r="L6" s="4">
        <v>4530</v>
      </c>
      <c r="M6" s="4">
        <v>4530</v>
      </c>
      <c r="N6" s="5">
        <v>4530</v>
      </c>
    </row>
    <row r="7" spans="1:16" ht="15.75" thickBot="1" x14ac:dyDescent="0.3">
      <c r="A7" s="26" t="s">
        <v>14</v>
      </c>
      <c r="B7" s="37" t="s">
        <v>24</v>
      </c>
      <c r="C7" s="62">
        <v>27213</v>
      </c>
      <c r="D7" s="63"/>
      <c r="E7" s="63"/>
      <c r="F7" s="63"/>
      <c r="G7" s="63"/>
      <c r="H7" s="64"/>
      <c r="I7" s="65">
        <v>27213</v>
      </c>
      <c r="J7" s="63"/>
      <c r="K7" s="63"/>
      <c r="L7" s="63"/>
      <c r="M7" s="63"/>
      <c r="N7" s="64"/>
    </row>
    <row r="8" spans="1:16" ht="49.9" customHeight="1" thickBot="1" x14ac:dyDescent="0.3">
      <c r="A8" s="27" t="s">
        <v>19</v>
      </c>
      <c r="B8" s="43" t="s">
        <v>24</v>
      </c>
      <c r="C8" s="19">
        <v>4000</v>
      </c>
      <c r="D8" s="7">
        <v>4540</v>
      </c>
      <c r="E8" s="7">
        <v>4740</v>
      </c>
      <c r="F8" s="7">
        <v>4640</v>
      </c>
      <c r="G8" s="7">
        <v>4540</v>
      </c>
      <c r="H8" s="8">
        <v>4823</v>
      </c>
      <c r="I8" s="6">
        <v>4540</v>
      </c>
      <c r="J8" s="7">
        <v>4540</v>
      </c>
      <c r="K8" s="7">
        <v>4540</v>
      </c>
      <c r="L8" s="7">
        <v>4540</v>
      </c>
      <c r="M8" s="7">
        <v>4582</v>
      </c>
      <c r="N8" s="8">
        <v>4540</v>
      </c>
    </row>
    <row r="9" spans="1:16" ht="15.75" thickBot="1" x14ac:dyDescent="0.3">
      <c r="A9" s="28" t="s">
        <v>15</v>
      </c>
      <c r="B9" s="38" t="s">
        <v>24</v>
      </c>
      <c r="C9" s="51">
        <v>27283</v>
      </c>
      <c r="D9" s="52"/>
      <c r="E9" s="52"/>
      <c r="F9" s="52"/>
      <c r="G9" s="52"/>
      <c r="H9" s="53"/>
      <c r="I9" s="54">
        <v>27282</v>
      </c>
      <c r="J9" s="52"/>
      <c r="K9" s="52"/>
      <c r="L9" s="52"/>
      <c r="M9" s="52"/>
      <c r="N9" s="53"/>
    </row>
    <row r="10" spans="1:16" ht="15.75" thickBot="1" x14ac:dyDescent="0.3">
      <c r="A10" s="29" t="s">
        <v>16</v>
      </c>
      <c r="B10" s="48" t="s">
        <v>24</v>
      </c>
      <c r="C10" s="20">
        <v>8660</v>
      </c>
      <c r="D10" s="16">
        <v>8660</v>
      </c>
      <c r="E10" s="16">
        <v>8670</v>
      </c>
      <c r="F10" s="16">
        <v>8670</v>
      </c>
      <c r="G10" s="16">
        <v>8670</v>
      </c>
      <c r="H10" s="16">
        <v>8669</v>
      </c>
      <c r="I10" s="16">
        <v>8660</v>
      </c>
      <c r="J10" s="16">
        <v>8660</v>
      </c>
      <c r="K10" s="16">
        <v>8660</v>
      </c>
      <c r="L10" s="16">
        <v>8660</v>
      </c>
      <c r="M10" s="16">
        <v>8660</v>
      </c>
      <c r="N10" s="17">
        <v>8660</v>
      </c>
    </row>
    <row r="11" spans="1:16" ht="15.75" thickBot="1" x14ac:dyDescent="0.3">
      <c r="A11" s="30" t="s">
        <v>12</v>
      </c>
      <c r="B11" s="39" t="s">
        <v>24</v>
      </c>
      <c r="C11" s="55">
        <f>C10+D10+E10+F10+G10+H10</f>
        <v>51999</v>
      </c>
      <c r="D11" s="56"/>
      <c r="E11" s="56"/>
      <c r="F11" s="56"/>
      <c r="G11" s="56"/>
      <c r="H11" s="57"/>
      <c r="I11" s="58">
        <f>I10+J10+K10+L10+M10+N10</f>
        <v>51960</v>
      </c>
      <c r="J11" s="56"/>
      <c r="K11" s="56"/>
      <c r="L11" s="56"/>
      <c r="M11" s="56"/>
      <c r="N11" s="57"/>
    </row>
    <row r="12" spans="1:16" x14ac:dyDescent="0.25">
      <c r="A12" s="24" t="s">
        <v>17</v>
      </c>
      <c r="B12" s="44">
        <v>47</v>
      </c>
      <c r="C12" s="21">
        <f t="shared" ref="C12:N12" si="0">$B$12*(C8+C6)</f>
        <v>376000</v>
      </c>
      <c r="D12" s="1">
        <f t="shared" si="0"/>
        <v>426290</v>
      </c>
      <c r="E12" s="1">
        <f t="shared" si="0"/>
        <v>454490</v>
      </c>
      <c r="F12" s="1">
        <f t="shared" si="0"/>
        <v>435690</v>
      </c>
      <c r="G12" s="1">
        <f t="shared" si="0"/>
        <v>426290</v>
      </c>
      <c r="H12" s="10">
        <f t="shared" si="0"/>
        <v>439591</v>
      </c>
      <c r="I12" s="9">
        <f t="shared" si="0"/>
        <v>430802</v>
      </c>
      <c r="J12" s="1">
        <f t="shared" si="0"/>
        <v>426290</v>
      </c>
      <c r="K12" s="1">
        <f t="shared" si="0"/>
        <v>426290</v>
      </c>
      <c r="L12" s="1">
        <f t="shared" si="0"/>
        <v>426290</v>
      </c>
      <c r="M12" s="1">
        <f t="shared" si="0"/>
        <v>428264</v>
      </c>
      <c r="N12" s="10">
        <f t="shared" si="0"/>
        <v>426290</v>
      </c>
    </row>
    <row r="13" spans="1:16" x14ac:dyDescent="0.25">
      <c r="A13" s="31" t="s">
        <v>18</v>
      </c>
      <c r="B13" s="45">
        <v>14</v>
      </c>
      <c r="C13" s="22">
        <f t="shared" ref="C13:N13" si="1">$B$13*C10</f>
        <v>121240</v>
      </c>
      <c r="D13" s="2">
        <f t="shared" si="1"/>
        <v>121240</v>
      </c>
      <c r="E13" s="2">
        <f t="shared" si="1"/>
        <v>121380</v>
      </c>
      <c r="F13" s="2">
        <f t="shared" si="1"/>
        <v>121380</v>
      </c>
      <c r="G13" s="2">
        <f t="shared" si="1"/>
        <v>121380</v>
      </c>
      <c r="H13" s="12">
        <f t="shared" si="1"/>
        <v>121366</v>
      </c>
      <c r="I13" s="11">
        <f t="shared" si="1"/>
        <v>121240</v>
      </c>
      <c r="J13" s="2">
        <f t="shared" si="1"/>
        <v>121240</v>
      </c>
      <c r="K13" s="2">
        <f t="shared" si="1"/>
        <v>121240</v>
      </c>
      <c r="L13" s="2">
        <f t="shared" si="1"/>
        <v>121240</v>
      </c>
      <c r="M13" s="2">
        <f t="shared" si="1"/>
        <v>121240</v>
      </c>
      <c r="N13" s="12">
        <f t="shared" si="1"/>
        <v>121240</v>
      </c>
    </row>
    <row r="14" spans="1:16" ht="15.75" thickBot="1" x14ac:dyDescent="0.3">
      <c r="A14" s="40" t="s">
        <v>25</v>
      </c>
      <c r="B14" s="46"/>
      <c r="C14" s="23">
        <f>C12+C13</f>
        <v>497240</v>
      </c>
      <c r="D14" s="14">
        <f t="shared" ref="D14:N14" si="2">D12+D13</f>
        <v>547530</v>
      </c>
      <c r="E14" s="14">
        <f t="shared" si="2"/>
        <v>575870</v>
      </c>
      <c r="F14" s="14">
        <f t="shared" si="2"/>
        <v>557070</v>
      </c>
      <c r="G14" s="14">
        <f t="shared" si="2"/>
        <v>547670</v>
      </c>
      <c r="H14" s="15">
        <f t="shared" si="2"/>
        <v>560957</v>
      </c>
      <c r="I14" s="13">
        <f t="shared" si="2"/>
        <v>552042</v>
      </c>
      <c r="J14" s="14">
        <f t="shared" si="2"/>
        <v>547530</v>
      </c>
      <c r="K14" s="14">
        <f t="shared" si="2"/>
        <v>547530</v>
      </c>
      <c r="L14" s="14">
        <f t="shared" si="2"/>
        <v>547530</v>
      </c>
      <c r="M14" s="14">
        <f t="shared" si="2"/>
        <v>549504</v>
      </c>
      <c r="N14" s="15">
        <f t="shared" si="2"/>
        <v>547530</v>
      </c>
    </row>
    <row r="15" spans="1:16" ht="19.5" thickBot="1" x14ac:dyDescent="0.35">
      <c r="A15" s="32" t="s">
        <v>20</v>
      </c>
      <c r="B15" s="47" t="s">
        <v>24</v>
      </c>
      <c r="C15" s="59">
        <f>IF(SUM(C14:N14)&gt;6573000,6573000,SUM(C14:N14))</f>
        <v>6573000</v>
      </c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1"/>
      <c r="O15" s="50"/>
      <c r="P15" s="50"/>
    </row>
    <row r="17" spans="1:1" ht="15.75" x14ac:dyDescent="0.25">
      <c r="A17" s="49" t="str">
        <f>IF(B12&gt;47,"Значение цены за контрольную проверку превышает начальную цену!"," ")</f>
        <v xml:space="preserve"> </v>
      </c>
    </row>
    <row r="18" spans="1:1" ht="15.75" x14ac:dyDescent="0.25">
      <c r="A18" s="49" t="str">
        <f>IF(B13&gt;14,"Значение цены за приём показаний превышает начальную цену!"," ")</f>
        <v xml:space="preserve"> </v>
      </c>
    </row>
  </sheetData>
  <mergeCells count="11">
    <mergeCell ref="A1:N1"/>
    <mergeCell ref="A3:N3"/>
    <mergeCell ref="O15:P15"/>
    <mergeCell ref="M2:N2"/>
    <mergeCell ref="C9:H9"/>
    <mergeCell ref="I9:N9"/>
    <mergeCell ref="C11:H11"/>
    <mergeCell ref="I11:N11"/>
    <mergeCell ref="C15:N15"/>
    <mergeCell ref="C7:H7"/>
    <mergeCell ref="I7:N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2025-02-28T00:17:11Z</dcterms:modified>
</cp:coreProperties>
</file>